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erylAnderson/Desktop/"/>
    </mc:Choice>
  </mc:AlternateContent>
  <xr:revisionPtr revIDLastSave="0" documentId="8_{D40AE2F9-C613-034B-9435-AEC6DF7D3C33}" xr6:coauthVersionLast="47" xr6:coauthVersionMax="47" xr10:uidLastSave="{00000000-0000-0000-0000-000000000000}"/>
  <bookViews>
    <workbookView xWindow="0" yWindow="780" windowWidth="22520" windowHeight="18460" xr2:uid="{D82A4D1F-F6A8-4894-BB5F-07325A8FAD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K39" i="1"/>
  <c r="K37" i="1"/>
  <c r="K36" i="1"/>
  <c r="K35" i="1"/>
  <c r="K34" i="1"/>
  <c r="K33" i="1"/>
  <c r="K32" i="1"/>
  <c r="J39" i="1"/>
  <c r="J37" i="1"/>
  <c r="J36" i="1"/>
  <c r="J35" i="1"/>
  <c r="J34" i="1"/>
  <c r="J33" i="1"/>
  <c r="J32" i="1"/>
  <c r="I39" i="1"/>
  <c r="G39" i="1"/>
  <c r="I25" i="1"/>
  <c r="J19" i="1" s="1"/>
  <c r="G18" i="1"/>
  <c r="G25" i="1"/>
  <c r="H23" i="1" s="1"/>
  <c r="E11" i="1"/>
  <c r="H18" i="1" l="1"/>
  <c r="H19" i="1"/>
  <c r="H21" i="1"/>
  <c r="H20" i="1"/>
  <c r="H22" i="1"/>
  <c r="J22" i="1"/>
  <c r="J23" i="1"/>
  <c r="J21" i="1"/>
  <c r="J20" i="1"/>
  <c r="J18" i="1"/>
  <c r="H39" i="1" l="1"/>
  <c r="H25" i="1"/>
  <c r="J25" i="1"/>
</calcChain>
</file>

<file path=xl/sharedStrings.xml><?xml version="1.0" encoding="utf-8"?>
<sst xmlns="http://schemas.openxmlformats.org/spreadsheetml/2006/main" count="68" uniqueCount="38">
  <si>
    <t>GR Lions Charities Flex Fund</t>
  </si>
  <si>
    <t>Date of Report 7/30/25</t>
  </si>
  <si>
    <t>1.)  Summary of YE 6/30/25</t>
  </si>
  <si>
    <t>Balance @ 6/30/25</t>
  </si>
  <si>
    <t>Donations FYE 6/30/25</t>
  </si>
  <si>
    <t>Report FYE 6/30/25 &amp; Asset Rebalance FYE 6/30/26</t>
  </si>
  <si>
    <t>Div, Int, Cap Gain FYE 6/30/25 (8 Months)</t>
  </si>
  <si>
    <t>Balance @ 10/31/24</t>
  </si>
  <si>
    <t>Date Schwab Account Set Up</t>
  </si>
  <si>
    <t>Initial</t>
  </si>
  <si>
    <t>FYE 6/30/25</t>
  </si>
  <si>
    <t>Cash</t>
  </si>
  <si>
    <t>Ishares Core (AGG)</t>
  </si>
  <si>
    <t>% of Total</t>
  </si>
  <si>
    <t xml:space="preserve"> - - - - - - - - -</t>
  </si>
  <si>
    <t>Wisdom Tree US Q (DGRW)</t>
  </si>
  <si>
    <t>Money Market, Schwab (SNVXX)</t>
  </si>
  <si>
    <t>Type of</t>
  </si>
  <si>
    <t>Investment</t>
  </si>
  <si>
    <t>2.)  Current Investments @ 6/30/25</t>
  </si>
  <si>
    <t xml:space="preserve">Gov MM </t>
  </si>
  <si>
    <t>Bond - Intermediate</t>
  </si>
  <si>
    <t>Equity - Lg Cap</t>
  </si>
  <si>
    <t>Equity - Div Growth</t>
  </si>
  <si>
    <t>3.)  Proposed Rebalancing FYE 6/30/26</t>
  </si>
  <si>
    <t>Desired %</t>
  </si>
  <si>
    <t>As Needed</t>
  </si>
  <si>
    <t xml:space="preserve"> 10 - 50%</t>
  </si>
  <si>
    <t xml:space="preserve"> 20 - 70%</t>
  </si>
  <si>
    <t>Proposed %</t>
  </si>
  <si>
    <t>Start Balance</t>
  </si>
  <si>
    <t>FYE 6/30/26</t>
  </si>
  <si>
    <t>Adjustment</t>
  </si>
  <si>
    <t>Needed</t>
  </si>
  <si>
    <t>Fidelity Fundamentals (FFCL)</t>
  </si>
  <si>
    <t>Vanguard S &amp; P 500 (VOO)</t>
  </si>
  <si>
    <t>Rate of Return - Annualized</t>
  </si>
  <si>
    <t>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</si>
</sst>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0" fontId="0" fillId="0" borderId="0" xfId="0" applyNumberFormat="1"/>
    <xf numFmtId="10" fontId="0" fillId="0" borderId="0" xfId="0" applyNumberFormat="1"/>
    <xf numFmtId="40" fontId="1" fillId="0" borderId="0" xfId="0" applyNumberFormat="1" applyFont="1"/>
    <xf numFmtId="40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40" fontId="1" fillId="0" borderId="0" xfId="0" applyNumberFormat="1" applyFont="1" applyAlignment="1">
      <alignment horizontal="center"/>
    </xf>
    <xf numFmtId="4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01FFD-AF3C-4D77-82B6-0A018E51EAA2}">
  <dimension ref="A1:K39"/>
  <sheetViews>
    <sheetView tabSelected="1" zoomScale="140" zoomScaleNormal="140" workbookViewId="0"/>
  </sheetViews>
  <sheetFormatPr baseColWidth="10" defaultColWidth="8.6640625" defaultRowHeight="15" x14ac:dyDescent="0.2"/>
  <cols>
    <col min="1" max="1" width="3.6640625" style="1" customWidth="1"/>
    <col min="2" max="17" width="11.6640625" style="1" customWidth="1"/>
    <col min="18" max="16384" width="8.6640625" style="1"/>
  </cols>
  <sheetData>
    <row r="1" spans="1:11" x14ac:dyDescent="0.2">
      <c r="A1" s="1" t="s">
        <v>0</v>
      </c>
    </row>
    <row r="2" spans="1:11" x14ac:dyDescent="0.2">
      <c r="A2" s="1" t="s">
        <v>5</v>
      </c>
    </row>
    <row r="3" spans="1:11" x14ac:dyDescent="0.2">
      <c r="A3" s="1" t="s">
        <v>1</v>
      </c>
    </row>
    <row r="5" spans="1:11" x14ac:dyDescent="0.2">
      <c r="A5" s="1" t="s">
        <v>2</v>
      </c>
    </row>
    <row r="7" spans="1:11" x14ac:dyDescent="0.2">
      <c r="B7" s="1" t="s">
        <v>7</v>
      </c>
      <c r="E7" s="1">
        <v>17185.349999999999</v>
      </c>
      <c r="G7" s="1" t="s">
        <v>8</v>
      </c>
    </row>
    <row r="8" spans="1:11" x14ac:dyDescent="0.2">
      <c r="B8" s="1" t="s">
        <v>3</v>
      </c>
      <c r="E8" s="1">
        <v>20333.240000000002</v>
      </c>
    </row>
    <row r="9" spans="1:11" x14ac:dyDescent="0.2">
      <c r="B9" s="1" t="s">
        <v>4</v>
      </c>
      <c r="E9" s="1">
        <v>2650</v>
      </c>
    </row>
    <row r="10" spans="1:11" x14ac:dyDescent="0.2">
      <c r="B10" s="1" t="s">
        <v>6</v>
      </c>
      <c r="E10" s="1">
        <v>630.84</v>
      </c>
    </row>
    <row r="11" spans="1:11" x14ac:dyDescent="0.2">
      <c r="B11" s="1" t="s">
        <v>36</v>
      </c>
      <c r="E11" s="2">
        <f>+(E10*(1.5))/E7</f>
        <v>5.5062015030243786E-2</v>
      </c>
    </row>
    <row r="14" spans="1:11" x14ac:dyDescent="0.2">
      <c r="A14" s="1" t="s">
        <v>19</v>
      </c>
    </row>
    <row r="15" spans="1:11" x14ac:dyDescent="0.2">
      <c r="E15" s="8" t="s">
        <v>17</v>
      </c>
    </row>
    <row r="16" spans="1:11" x14ac:dyDescent="0.2">
      <c r="E16" s="7" t="s">
        <v>18</v>
      </c>
      <c r="G16" s="7" t="s">
        <v>9</v>
      </c>
      <c r="H16" s="8" t="s">
        <v>13</v>
      </c>
      <c r="I16" s="7" t="s">
        <v>10</v>
      </c>
      <c r="J16" s="7" t="s">
        <v>13</v>
      </c>
      <c r="K16" s="7"/>
    </row>
    <row r="17" spans="1:11" x14ac:dyDescent="0.2">
      <c r="H17" s="2"/>
      <c r="J17" s="2"/>
    </row>
    <row r="18" spans="1:11" x14ac:dyDescent="0.2">
      <c r="B18" s="1" t="s">
        <v>11</v>
      </c>
      <c r="E18" s="1" t="s">
        <v>11</v>
      </c>
      <c r="G18" s="1">
        <f>+(17185.35-16713.55)</f>
        <v>471.79999999999927</v>
      </c>
      <c r="H18" s="5">
        <f t="shared" ref="H18:H23" si="0">+G18/G$25</f>
        <v>2.7453616015967047E-2</v>
      </c>
      <c r="I18" s="1">
        <v>2857.01</v>
      </c>
      <c r="J18" s="5">
        <f t="shared" ref="J18:J23" si="1">+I18/I$25</f>
        <v>0.14050933348546521</v>
      </c>
    </row>
    <row r="19" spans="1:11" x14ac:dyDescent="0.2">
      <c r="B19" s="1" t="s">
        <v>16</v>
      </c>
      <c r="E19" s="1" t="s">
        <v>20</v>
      </c>
      <c r="G19" s="1">
        <v>0</v>
      </c>
      <c r="H19" s="5">
        <f t="shared" si="0"/>
        <v>0</v>
      </c>
      <c r="I19" s="1">
        <v>500</v>
      </c>
      <c r="J19" s="5">
        <f t="shared" si="1"/>
        <v>2.4590276807827972E-2</v>
      </c>
    </row>
    <row r="20" spans="1:11" x14ac:dyDescent="0.2">
      <c r="B20" s="1" t="s">
        <v>12</v>
      </c>
      <c r="E20" s="1" t="s">
        <v>21</v>
      </c>
      <c r="G20" s="1">
        <v>4907.87</v>
      </c>
      <c r="H20" s="5">
        <f t="shared" si="0"/>
        <v>0.28558452402773293</v>
      </c>
      <c r="I20" s="1">
        <v>4960</v>
      </c>
      <c r="J20" s="5">
        <f t="shared" si="1"/>
        <v>0.24393554593365349</v>
      </c>
    </row>
    <row r="21" spans="1:11" x14ac:dyDescent="0.2">
      <c r="B21" s="1" t="s">
        <v>34</v>
      </c>
      <c r="E21" s="1" t="s">
        <v>22</v>
      </c>
      <c r="G21" s="1">
        <v>3981</v>
      </c>
      <c r="H21" s="5">
        <f t="shared" si="0"/>
        <v>0.23165079559043025</v>
      </c>
      <c r="I21" s="1">
        <v>4104.24</v>
      </c>
      <c r="J21" s="5">
        <f t="shared" si="1"/>
        <v>0.20184879537151976</v>
      </c>
    </row>
    <row r="22" spans="1:11" x14ac:dyDescent="0.2">
      <c r="B22" s="1" t="s">
        <v>35</v>
      </c>
      <c r="E22" s="1" t="s">
        <v>22</v>
      </c>
      <c r="G22" s="1">
        <v>3824.98</v>
      </c>
      <c r="H22" s="5">
        <f t="shared" si="0"/>
        <v>0.2225721326595036</v>
      </c>
      <c r="I22" s="1">
        <v>3976.21</v>
      </c>
      <c r="J22" s="5">
        <f t="shared" si="1"/>
        <v>0.19555220909210733</v>
      </c>
    </row>
    <row r="23" spans="1:11" x14ac:dyDescent="0.2">
      <c r="B23" s="1" t="s">
        <v>15</v>
      </c>
      <c r="E23" s="1" t="s">
        <v>23</v>
      </c>
      <c r="G23" s="1">
        <v>3999.7</v>
      </c>
      <c r="H23" s="5">
        <f t="shared" si="0"/>
        <v>0.2327389317063662</v>
      </c>
      <c r="I23" s="1">
        <v>3935.78</v>
      </c>
      <c r="J23" s="5">
        <f t="shared" si="1"/>
        <v>0.19356383930942636</v>
      </c>
    </row>
    <row r="24" spans="1:11" x14ac:dyDescent="0.2">
      <c r="G24" s="4" t="s">
        <v>14</v>
      </c>
      <c r="H24" s="6" t="s">
        <v>14</v>
      </c>
      <c r="I24" s="4" t="s">
        <v>14</v>
      </c>
      <c r="J24" s="6" t="s">
        <v>14</v>
      </c>
    </row>
    <row r="25" spans="1:11" x14ac:dyDescent="0.2">
      <c r="G25" s="1">
        <f>SUM(G18:G24)</f>
        <v>17185.349999999999</v>
      </c>
      <c r="H25" s="5">
        <f>SUM(H18:H24)</f>
        <v>1</v>
      </c>
      <c r="I25" s="1">
        <f>SUM(I18:I24)</f>
        <v>20333.239999999998</v>
      </c>
      <c r="J25" s="5">
        <f>SUM(J18:J24)</f>
        <v>1.0000000000000002</v>
      </c>
    </row>
    <row r="28" spans="1:11" x14ac:dyDescent="0.2">
      <c r="A28" s="1" t="s">
        <v>24</v>
      </c>
    </row>
    <row r="29" spans="1:11" x14ac:dyDescent="0.2">
      <c r="E29" s="8" t="s">
        <v>17</v>
      </c>
      <c r="F29" s="8" t="s">
        <v>37</v>
      </c>
      <c r="J29" s="8" t="s">
        <v>30</v>
      </c>
      <c r="K29" s="8" t="s">
        <v>32</v>
      </c>
    </row>
    <row r="30" spans="1:11" x14ac:dyDescent="0.2">
      <c r="E30" s="7" t="s">
        <v>18</v>
      </c>
      <c r="F30" s="7" t="s">
        <v>25</v>
      </c>
      <c r="G30" s="7" t="s">
        <v>10</v>
      </c>
      <c r="H30" s="7" t="s">
        <v>13</v>
      </c>
      <c r="I30" s="3" t="s">
        <v>29</v>
      </c>
      <c r="J30" s="7" t="s">
        <v>31</v>
      </c>
      <c r="K30" s="7" t="s">
        <v>33</v>
      </c>
    </row>
    <row r="31" spans="1:11" x14ac:dyDescent="0.2">
      <c r="F31" s="8"/>
      <c r="H31" s="2"/>
    </row>
    <row r="32" spans="1:11" x14ac:dyDescent="0.2">
      <c r="B32" s="1" t="s">
        <v>11</v>
      </c>
      <c r="E32" s="1" t="s">
        <v>11</v>
      </c>
      <c r="F32" s="8" t="s">
        <v>26</v>
      </c>
      <c r="G32" s="1">
        <v>2857.01</v>
      </c>
      <c r="H32" s="5">
        <f>+G32/G$39</f>
        <v>0.14050933348546521</v>
      </c>
      <c r="I32" s="5">
        <v>0</v>
      </c>
      <c r="J32" s="1">
        <f>+G$39*(I32)</f>
        <v>0</v>
      </c>
      <c r="K32" s="1">
        <f>+J32-G32</f>
        <v>-2857.01</v>
      </c>
    </row>
    <row r="33" spans="2:11" x14ac:dyDescent="0.2">
      <c r="B33" s="1" t="s">
        <v>16</v>
      </c>
      <c r="E33" s="1" t="s">
        <v>20</v>
      </c>
      <c r="F33" s="8" t="s">
        <v>26</v>
      </c>
      <c r="G33" s="1">
        <v>500</v>
      </c>
      <c r="H33" s="5">
        <f t="shared" ref="H33:H37" si="2">+G33/G$39</f>
        <v>2.4590276807827972E-2</v>
      </c>
      <c r="I33" s="5">
        <v>0</v>
      </c>
      <c r="J33" s="1">
        <f t="shared" ref="J33:J37" si="3">+G$39*(I33)</f>
        <v>0</v>
      </c>
      <c r="K33" s="1">
        <f t="shared" ref="K33:K37" si="4">+J33-G33</f>
        <v>-500</v>
      </c>
    </row>
    <row r="34" spans="2:11" x14ac:dyDescent="0.2">
      <c r="B34" s="1" t="s">
        <v>12</v>
      </c>
      <c r="E34" s="1" t="s">
        <v>21</v>
      </c>
      <c r="F34" s="8" t="s">
        <v>27</v>
      </c>
      <c r="G34" s="1">
        <v>4960</v>
      </c>
      <c r="H34" s="5">
        <f t="shared" si="2"/>
        <v>0.24393554593365349</v>
      </c>
      <c r="I34" s="5">
        <v>0.25</v>
      </c>
      <c r="J34" s="1">
        <f t="shared" si="3"/>
        <v>5083.3099999999995</v>
      </c>
      <c r="K34" s="1">
        <f t="shared" si="4"/>
        <v>123.30999999999949</v>
      </c>
    </row>
    <row r="35" spans="2:11" x14ac:dyDescent="0.2">
      <c r="B35" s="1" t="s">
        <v>34</v>
      </c>
      <c r="E35" s="1" t="s">
        <v>22</v>
      </c>
      <c r="F35" s="8" t="s">
        <v>28</v>
      </c>
      <c r="G35" s="1">
        <v>4104.24</v>
      </c>
      <c r="H35" s="5">
        <f t="shared" si="2"/>
        <v>0.20184879537151976</v>
      </c>
      <c r="I35" s="5">
        <v>0.25</v>
      </c>
      <c r="J35" s="1">
        <f t="shared" si="3"/>
        <v>5083.3099999999995</v>
      </c>
      <c r="K35" s="1">
        <f t="shared" si="4"/>
        <v>979.06999999999971</v>
      </c>
    </row>
    <row r="36" spans="2:11" x14ac:dyDescent="0.2">
      <c r="B36" s="1" t="s">
        <v>35</v>
      </c>
      <c r="E36" s="1" t="s">
        <v>22</v>
      </c>
      <c r="F36" s="8" t="s">
        <v>28</v>
      </c>
      <c r="G36" s="1">
        <v>3976.21</v>
      </c>
      <c r="H36" s="5">
        <f t="shared" si="2"/>
        <v>0.19555220909210733</v>
      </c>
      <c r="I36" s="5">
        <v>0.25</v>
      </c>
      <c r="J36" s="1">
        <f t="shared" si="3"/>
        <v>5083.3099999999995</v>
      </c>
      <c r="K36" s="1">
        <f t="shared" si="4"/>
        <v>1107.0999999999995</v>
      </c>
    </row>
    <row r="37" spans="2:11" x14ac:dyDescent="0.2">
      <c r="B37" s="1" t="s">
        <v>15</v>
      </c>
      <c r="E37" s="1" t="s">
        <v>23</v>
      </c>
      <c r="F37" s="8" t="s">
        <v>28</v>
      </c>
      <c r="G37" s="1">
        <v>3935.78</v>
      </c>
      <c r="H37" s="5">
        <f t="shared" si="2"/>
        <v>0.19356383930942636</v>
      </c>
      <c r="I37" s="5">
        <v>0.25</v>
      </c>
      <c r="J37" s="1">
        <f t="shared" si="3"/>
        <v>5083.3099999999995</v>
      </c>
      <c r="K37" s="1">
        <f t="shared" si="4"/>
        <v>1147.5299999999993</v>
      </c>
    </row>
    <row r="38" spans="2:11" x14ac:dyDescent="0.2">
      <c r="F38" s="8"/>
      <c r="G38" s="4" t="s">
        <v>14</v>
      </c>
      <c r="H38" s="6" t="s">
        <v>14</v>
      </c>
      <c r="I38" s="6" t="s">
        <v>14</v>
      </c>
      <c r="J38" s="4" t="s">
        <v>14</v>
      </c>
      <c r="K38" s="4" t="s">
        <v>14</v>
      </c>
    </row>
    <row r="39" spans="2:11" x14ac:dyDescent="0.2">
      <c r="G39" s="1">
        <f>SUM(G32:G38)</f>
        <v>20333.239999999998</v>
      </c>
      <c r="H39" s="5">
        <f>SUM(H32:H38)</f>
        <v>1.0000000000000002</v>
      </c>
      <c r="I39" s="5">
        <f>SUM(I32:I38)</f>
        <v>1</v>
      </c>
      <c r="J39" s="1">
        <f>SUM(J32:J38)</f>
        <v>20333.239999999998</v>
      </c>
      <c r="K39" s="1">
        <f>SUM(K32:K38)</f>
        <v>-2.2737367544323206E-12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Kraai</dc:creator>
  <cp:lastModifiedBy>Cheryl Anderson</cp:lastModifiedBy>
  <dcterms:created xsi:type="dcterms:W3CDTF">2025-07-30T15:15:32Z</dcterms:created>
  <dcterms:modified xsi:type="dcterms:W3CDTF">2025-08-17T19:00:02Z</dcterms:modified>
</cp:coreProperties>
</file>